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810" windowWidth="11700" windowHeight="12195" activeTab="0"/>
  </bookViews>
  <sheets>
    <sheet name="analisi coorte" sheetId="1" r:id="rId1"/>
  </sheets>
  <definedNames>
    <definedName name="_xlnm.Print_Area" localSheetId="0">'analisi coorte'!$A$1:$H$25</definedName>
  </definedNames>
  <calcPr fullCalcOnLoad="1"/>
</workbook>
</file>

<file path=xl/sharedStrings.xml><?xml version="1.0" encoding="utf-8"?>
<sst xmlns="http://schemas.openxmlformats.org/spreadsheetml/2006/main" count="46" uniqueCount="44">
  <si>
    <t>Evento</t>
  </si>
  <si>
    <t>Si</t>
  </si>
  <si>
    <t>No</t>
  </si>
  <si>
    <t>a</t>
  </si>
  <si>
    <t>b</t>
  </si>
  <si>
    <t>(a+b)</t>
  </si>
  <si>
    <t>(c+d)</t>
  </si>
  <si>
    <t>c</t>
  </si>
  <si>
    <t>d</t>
  </si>
  <si>
    <t>(a+b+c+d)</t>
  </si>
  <si>
    <t>(a+c)</t>
  </si>
  <si>
    <t>(b+d)</t>
  </si>
  <si>
    <t>a/a+b</t>
  </si>
  <si>
    <t>c/c+d</t>
  </si>
  <si>
    <t>Rischio relativo</t>
  </si>
  <si>
    <t>RR</t>
  </si>
  <si>
    <t>Riduzione rischio relativo</t>
  </si>
  <si>
    <r>
      <t>R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>/R</t>
    </r>
    <r>
      <rPr>
        <vertAlign val="superscript"/>
        <sz val="10"/>
        <rFont val="Arial"/>
        <family val="2"/>
      </rPr>
      <t>C</t>
    </r>
  </si>
  <si>
    <t>RRR</t>
  </si>
  <si>
    <t>Odds ratio</t>
  </si>
  <si>
    <t>OR</t>
  </si>
  <si>
    <t>(a/b)/(c/d)</t>
  </si>
  <si>
    <r>
      <t>R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-R</t>
    </r>
    <r>
      <rPr>
        <vertAlign val="superscript"/>
        <sz val="10"/>
        <rFont val="Arial"/>
        <family val="2"/>
      </rPr>
      <t>S</t>
    </r>
  </si>
  <si>
    <r>
      <t>(R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-R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2"/>
      </rPr>
      <t>)/R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</si>
  <si>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EER</t>
  </si>
  <si>
    <t>CER</t>
  </si>
  <si>
    <t>ARR</t>
  </si>
  <si>
    <t>Valore</t>
  </si>
  <si>
    <t>I.C. 95%</t>
  </si>
  <si>
    <t>Rischio attribuibile</t>
  </si>
  <si>
    <t>STUDI DI COORTE</t>
  </si>
  <si>
    <t>Gruppo esposti</t>
  </si>
  <si>
    <t>Gruppo non esposti</t>
  </si>
  <si>
    <t>Rischio esposti</t>
  </si>
  <si>
    <t>Rischio non esposti</t>
  </si>
  <si>
    <r>
      <t>1/(R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0"/>
      </rPr>
      <t>-R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0"/>
      </rPr>
      <t>)</t>
    </r>
  </si>
  <si>
    <t>Number need to harm</t>
  </si>
  <si>
    <t>NNH</t>
  </si>
  <si>
    <t xml:space="preserve">Centro Studi EBN Bologna  </t>
  </si>
  <si>
    <t>NNT/NNH</t>
  </si>
  <si>
    <t>NNT</t>
  </si>
  <si>
    <t>da IC95%</t>
  </si>
  <si>
    <t>a IC95%</t>
  </si>
  <si>
    <t>Number need to treat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</si>
</sst>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%"/>
    <numFmt numFmtId="180" formatCode="0.0"/>
    <numFmt numFmtId="181" formatCode="0.00000"/>
    <numFmt numFmtId="182" formatCode="0.0000"/>
    <numFmt numFmtId="183" formatCode="0.000000"/>
    <numFmt numFmtId="184" formatCode="0.0000000"/>
    <numFmt numFmtId="185" formatCode="0.00000000"/>
  </numFmts>
  <fonts count="10">
    <font>
      <sz val="10"/>
      <name val="Arial"/>
      <family val="0"/>
    </font>
    <font>
      <b/>
      <sz val="10"/>
      <name val="MS Sans Serif"/>
      <family val="2"/>
    </font>
    <font>
      <b/>
      <sz val="13.5"/>
      <color indexed="10"/>
      <name val="MS Sans Serif"/>
      <family val="2"/>
    </font>
    <font>
      <b/>
      <sz val="12"/>
      <color indexed="12"/>
      <name val="MS Sans Serif"/>
      <family val="2"/>
    </font>
    <font>
      <b/>
      <sz val="12"/>
      <name val="MS Sans Serif"/>
      <family val="2"/>
    </font>
    <font>
      <vertAlign val="superscript"/>
      <sz val="10"/>
      <name val="Arial"/>
      <family val="2"/>
    </font>
    <font>
      <sz val="10"/>
      <color indexed="41"/>
      <name val="Arial"/>
      <family val="2"/>
    </font>
    <font>
      <b/>
      <sz val="10"/>
      <color indexed="43"/>
      <name val="Arial"/>
      <family val="2"/>
    </font>
    <font>
      <b/>
      <u val="single"/>
      <sz val="10"/>
      <color indexed="43"/>
      <name val="Arial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0" xfId="0" applyFont="1" applyFill="1" applyBorder="1" applyAlignment="1" applyProtection="1">
      <alignment/>
      <protection locked="0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6" fillId="2" borderId="2" xfId="0" applyFont="1" applyFill="1" applyBorder="1" applyAlignment="1">
      <alignment/>
    </xf>
    <xf numFmtId="2" fontId="0" fillId="2" borderId="5" xfId="0" applyNumberFormat="1" applyFill="1" applyBorder="1" applyAlignment="1">
      <alignment/>
    </xf>
    <xf numFmtId="183" fontId="0" fillId="2" borderId="5" xfId="0" applyNumberFormat="1" applyFill="1" applyBorder="1" applyAlignment="1">
      <alignment/>
    </xf>
    <xf numFmtId="0" fontId="2" fillId="3" borderId="9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2" fontId="4" fillId="5" borderId="12" xfId="0" applyNumberFormat="1" applyFont="1" applyFill="1" applyBorder="1" applyAlignment="1">
      <alignment/>
    </xf>
    <xf numFmtId="185" fontId="0" fillId="4" borderId="12" xfId="0" applyNumberFormat="1" applyFill="1" applyBorder="1" applyAlignment="1">
      <alignment/>
    </xf>
    <xf numFmtId="185" fontId="0" fillId="6" borderId="12" xfId="0" applyNumberFormat="1" applyFill="1" applyBorder="1" applyAlignment="1">
      <alignment/>
    </xf>
    <xf numFmtId="0" fontId="3" fillId="4" borderId="13" xfId="0" applyFont="1" applyFill="1" applyBorder="1" applyAlignment="1" applyProtection="1">
      <alignment horizontal="center"/>
      <protection/>
    </xf>
    <xf numFmtId="0" fontId="3" fillId="4" borderId="9" xfId="0" applyFont="1" applyFill="1" applyBorder="1" applyAlignment="1" applyProtection="1">
      <alignment horizontal="center"/>
      <protection/>
    </xf>
    <xf numFmtId="1" fontId="3" fillId="4" borderId="0" xfId="0" applyNumberFormat="1" applyFont="1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right"/>
      <protection/>
    </xf>
    <xf numFmtId="0" fontId="0" fillId="4" borderId="14" xfId="0" applyFill="1" applyBorder="1" applyAlignment="1" applyProtection="1">
      <alignment horizontal="left"/>
      <protection/>
    </xf>
    <xf numFmtId="0" fontId="3" fillId="3" borderId="9" xfId="0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/>
    </xf>
    <xf numFmtId="1" fontId="0" fillId="4" borderId="12" xfId="0" applyNumberFormat="1" applyFill="1" applyBorder="1" applyAlignment="1">
      <alignment/>
    </xf>
    <xf numFmtId="1" fontId="0" fillId="6" borderId="12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right"/>
    </xf>
    <xf numFmtId="1" fontId="0" fillId="4" borderId="15" xfId="0" applyNumberFormat="1" applyFill="1" applyBorder="1" applyAlignment="1">
      <alignment/>
    </xf>
    <xf numFmtId="1" fontId="0" fillId="6" borderId="15" xfId="0" applyNumberFormat="1" applyFill="1" applyBorder="1" applyAlignment="1">
      <alignment horizontal="righ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0" xfId="0" applyFill="1" applyBorder="1" applyAlignment="1">
      <alignment horizontal="right"/>
    </xf>
    <xf numFmtId="1" fontId="9" fillId="5" borderId="19" xfId="0" applyNumberFormat="1" applyFont="1" applyFill="1" applyBorder="1" applyAlignment="1" applyProtection="1">
      <alignment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5</xdr:row>
      <xdr:rowOff>133350</xdr:rowOff>
    </xdr:from>
    <xdr:to>
      <xdr:col>6</xdr:col>
      <xdr:colOff>847725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91075" y="2057400"/>
          <a:ext cx="1476375" cy="552450"/>
        </a:xfrm>
        <a:prstGeom prst="rect">
          <a:avLst/>
        </a:prstGeom>
        <a:solidFill>
          <a:srgbClr val="FF0000"/>
        </a:solidFill>
        <a:ln w="38100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Attenzione: le somme di riga </a:t>
          </a:r>
          <a:r>
            <a:rPr lang="en-US" cap="none" sz="1000" b="1" i="0" u="sng" baseline="0">
              <a:solidFill>
                <a:srgbClr val="FFFF99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 sono protette!</a:t>
          </a:r>
        </a:p>
      </xdr:txBody>
    </xdr:sp>
    <xdr:clientData/>
  </xdr:twoCellAnchor>
  <xdr:twoCellAnchor>
    <xdr:from>
      <xdr:col>6</xdr:col>
      <xdr:colOff>95250</xdr:colOff>
      <xdr:row>0</xdr:row>
      <xdr:rowOff>85725</xdr:rowOff>
    </xdr:from>
    <xdr:to>
      <xdr:col>6</xdr:col>
      <xdr:colOff>752475</xdr:colOff>
      <xdr:row>0</xdr:row>
      <xdr:rowOff>800100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276225</xdr:rowOff>
    </xdr:from>
    <xdr:to>
      <xdr:col>6</xdr:col>
      <xdr:colOff>0</xdr:colOff>
      <xdr:row>0</xdr:row>
      <xdr:rowOff>790575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6225"/>
          <a:ext cx="531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J3" sqref="J3"/>
    </sheetView>
  </sheetViews>
  <sheetFormatPr defaultColWidth="9.140625" defaultRowHeight="12.75"/>
  <cols>
    <col min="1" max="1" width="2.57421875" style="0" customWidth="1"/>
    <col min="2" max="2" width="22.8515625" style="0" customWidth="1"/>
    <col min="3" max="3" width="14.57421875" style="0" customWidth="1"/>
    <col min="4" max="4" width="14.8515625" style="0" customWidth="1"/>
    <col min="5" max="5" width="12.421875" style="0" customWidth="1"/>
    <col min="6" max="6" width="14.00390625" style="0" customWidth="1"/>
    <col min="7" max="7" width="13.7109375" style="0" customWidth="1"/>
    <col min="8" max="8" width="5.00390625" style="0" customWidth="1"/>
    <col min="9" max="9" width="11.7109375" style="0" customWidth="1"/>
  </cols>
  <sheetData>
    <row r="1" spans="1:8" ht="100.5" customHeight="1" thickBot="1">
      <c r="A1" s="44"/>
      <c r="B1" s="45"/>
      <c r="C1" s="45"/>
      <c r="D1" s="45"/>
      <c r="E1" s="45"/>
      <c r="F1" s="45"/>
      <c r="G1" s="46" t="s">
        <v>38</v>
      </c>
      <c r="H1" s="47"/>
    </row>
    <row r="2" spans="1:8" ht="12.75">
      <c r="A2" s="1"/>
      <c r="B2" s="2"/>
      <c r="C2" s="2"/>
      <c r="D2" s="2"/>
      <c r="E2" s="2"/>
      <c r="F2" s="2"/>
      <c r="G2" s="2"/>
      <c r="H2" s="3"/>
    </row>
    <row r="3" spans="1:8" ht="12.75">
      <c r="A3" s="4"/>
      <c r="B3" s="5" t="s">
        <v>30</v>
      </c>
      <c r="C3" s="15"/>
      <c r="D3" s="15"/>
      <c r="E3" s="6"/>
      <c r="F3" s="6"/>
      <c r="G3" s="6"/>
      <c r="H3" s="7"/>
    </row>
    <row r="4" spans="1:8" ht="12.75">
      <c r="A4" s="4"/>
      <c r="B4" s="5"/>
      <c r="C4" s="15" t="s">
        <v>0</v>
      </c>
      <c r="D4" s="15"/>
      <c r="E4" s="6"/>
      <c r="F4" s="6"/>
      <c r="G4" s="6"/>
      <c r="H4" s="7"/>
    </row>
    <row r="5" spans="1:8" ht="12.75">
      <c r="A5" s="4"/>
      <c r="B5" s="8"/>
      <c r="C5" s="13" t="s">
        <v>1</v>
      </c>
      <c r="D5" s="13" t="s">
        <v>2</v>
      </c>
      <c r="E5" s="14"/>
      <c r="F5" s="14"/>
      <c r="G5" s="14"/>
      <c r="H5" s="7"/>
    </row>
    <row r="6" spans="1:8" ht="12.75">
      <c r="A6" s="4"/>
      <c r="B6" s="51" t="s">
        <v>31</v>
      </c>
      <c r="C6" s="33" t="s">
        <v>3</v>
      </c>
      <c r="D6" s="34" t="s">
        <v>4</v>
      </c>
      <c r="E6" s="36" t="s">
        <v>5</v>
      </c>
      <c r="F6" s="6"/>
      <c r="G6" s="6"/>
      <c r="H6" s="7"/>
    </row>
    <row r="7" spans="1:8" ht="19.5">
      <c r="A7" s="4"/>
      <c r="B7" s="51"/>
      <c r="C7" s="21">
        <v>5</v>
      </c>
      <c r="D7" s="21">
        <v>25</v>
      </c>
      <c r="E7" s="35">
        <f>SUM(C7:D7)</f>
        <v>30</v>
      </c>
      <c r="F7" s="14"/>
      <c r="G7" s="6"/>
      <c r="H7" s="7"/>
    </row>
    <row r="8" spans="1:8" ht="19.5">
      <c r="A8" s="4"/>
      <c r="B8" s="51" t="s">
        <v>32</v>
      </c>
      <c r="C8" s="21">
        <v>3</v>
      </c>
      <c r="D8" s="21">
        <v>20</v>
      </c>
      <c r="E8" s="35">
        <f>SUM(C8:D8)</f>
        <v>23</v>
      </c>
      <c r="F8" s="14"/>
      <c r="G8" s="6"/>
      <c r="H8" s="7"/>
    </row>
    <row r="9" spans="1:8" ht="12.75">
      <c r="A9" s="4"/>
      <c r="B9" s="51"/>
      <c r="C9" s="33" t="s">
        <v>7</v>
      </c>
      <c r="D9" s="34" t="s">
        <v>8</v>
      </c>
      <c r="E9" s="36" t="s">
        <v>6</v>
      </c>
      <c r="F9" s="6"/>
      <c r="G9" s="6"/>
      <c r="H9" s="7"/>
    </row>
    <row r="10" spans="1:8" ht="15.75">
      <c r="A10" s="4"/>
      <c r="B10" s="5"/>
      <c r="C10" s="30">
        <f>SUM(C7:C8)</f>
        <v>8</v>
      </c>
      <c r="D10" s="31">
        <f>SUM(D7:D8)</f>
        <v>45</v>
      </c>
      <c r="E10" s="32">
        <f>SUM(E7:E8)</f>
        <v>53</v>
      </c>
      <c r="F10" s="14"/>
      <c r="G10" s="6"/>
      <c r="H10" s="7"/>
    </row>
    <row r="11" spans="1:8" ht="12.75">
      <c r="A11" s="4"/>
      <c r="B11" s="5"/>
      <c r="C11" s="23" t="s">
        <v>10</v>
      </c>
      <c r="D11" s="24" t="s">
        <v>11</v>
      </c>
      <c r="E11" s="22" t="s">
        <v>9</v>
      </c>
      <c r="F11" s="6"/>
      <c r="G11" s="6"/>
      <c r="H11" s="7"/>
    </row>
    <row r="12" spans="1:8" ht="13.5" thickBot="1">
      <c r="A12" s="9"/>
      <c r="B12" s="16"/>
      <c r="C12" s="17"/>
      <c r="D12" s="17"/>
      <c r="E12" s="10"/>
      <c r="F12" s="10"/>
      <c r="G12" s="10"/>
      <c r="H12" s="11"/>
    </row>
    <row r="13" spans="1:8" ht="12.75">
      <c r="A13" s="1"/>
      <c r="B13" s="2"/>
      <c r="C13" s="18">
        <v>1.96</v>
      </c>
      <c r="D13" s="18">
        <v>2.71828182818</v>
      </c>
      <c r="E13" s="2"/>
      <c r="F13" s="2"/>
      <c r="G13" s="2"/>
      <c r="H13" s="3"/>
    </row>
    <row r="14" spans="1:8" ht="12.75">
      <c r="A14" s="4"/>
      <c r="B14" s="6"/>
      <c r="C14" s="6"/>
      <c r="D14" s="6"/>
      <c r="E14" s="13" t="s">
        <v>27</v>
      </c>
      <c r="F14" s="50" t="s">
        <v>28</v>
      </c>
      <c r="G14" s="50"/>
      <c r="H14" s="7"/>
    </row>
    <row r="15" spans="1:8" ht="15.75">
      <c r="A15" s="4"/>
      <c r="B15" s="25" t="s">
        <v>33</v>
      </c>
      <c r="C15" s="26" t="s">
        <v>12</v>
      </c>
      <c r="D15" s="26" t="s">
        <v>24</v>
      </c>
      <c r="E15" s="27">
        <f>SUM(C7/E7)</f>
        <v>0.16666666666666666</v>
      </c>
      <c r="F15" s="28">
        <f>(C7/E7)-C13*SQRT((C7*(E7-C7))/(E7*E7*E7))</f>
        <v>0.03330555844847141</v>
      </c>
      <c r="G15" s="29">
        <f>(C7/E7)+C13*SQRT((C7*(E7-C7))/(E7*E7*E7))</f>
        <v>0.3000277748848619</v>
      </c>
      <c r="H15" s="7"/>
    </row>
    <row r="16" spans="1:8" ht="15.75">
      <c r="A16" s="4"/>
      <c r="B16" s="25" t="s">
        <v>34</v>
      </c>
      <c r="C16" s="26" t="s">
        <v>13</v>
      </c>
      <c r="D16" s="26" t="s">
        <v>25</v>
      </c>
      <c r="E16" s="27">
        <f>SUM(C8/E8)</f>
        <v>0.13043478260869565</v>
      </c>
      <c r="F16" s="28">
        <f>(C8/E8)-C13*SQRT((C8*(E8-C8))/(E8*E8*E8))</f>
        <v>-0.007203721047913614</v>
      </c>
      <c r="G16" s="29">
        <f>(C8/E8)+C13*SQRT((C8*(E8-C8))/(E8*E8*E8))</f>
        <v>0.2680732862653049</v>
      </c>
      <c r="H16" s="7"/>
    </row>
    <row r="17" spans="1:9" ht="15.75">
      <c r="A17" s="4"/>
      <c r="B17" s="25" t="s">
        <v>14</v>
      </c>
      <c r="C17" s="26" t="s">
        <v>17</v>
      </c>
      <c r="D17" s="26" t="s">
        <v>15</v>
      </c>
      <c r="E17" s="27">
        <f>SUM(E15/E16)</f>
        <v>1.2777777777777777</v>
      </c>
      <c r="F17" s="28">
        <f>((C7/E7)/(C8/E8))*POWER(D13,-C13*SQRT((1/C7)-(1/E7)+(1/C8)-(1/E8)))</f>
        <v>0.33987450439523725</v>
      </c>
      <c r="G17" s="29">
        <f>((C7/E7)/(C8/E8))*POWER(D13,+C13*SQRT((1/C7)-(1/E7)+(1/C8)-(1/E8)))</f>
        <v>4.803879162068726</v>
      </c>
      <c r="H17" s="7"/>
      <c r="I17" s="12"/>
    </row>
    <row r="18" spans="1:10" ht="15.75">
      <c r="A18" s="4"/>
      <c r="B18" s="25" t="s">
        <v>16</v>
      </c>
      <c r="C18" s="26" t="s">
        <v>23</v>
      </c>
      <c r="D18" s="26" t="s">
        <v>18</v>
      </c>
      <c r="E18" s="27">
        <f>((E16-E15)/E16)</f>
        <v>-0.27777777777777773</v>
      </c>
      <c r="F18" s="28">
        <f>(1-F17)</f>
        <v>0.6601254956047627</v>
      </c>
      <c r="G18" s="29">
        <f>(1-G17)</f>
        <v>-3.803879162068726</v>
      </c>
      <c r="H18" s="19"/>
      <c r="I18" s="12"/>
      <c r="J18" s="12"/>
    </row>
    <row r="19" spans="1:9" ht="15.75">
      <c r="A19" s="4"/>
      <c r="B19" s="25" t="s">
        <v>19</v>
      </c>
      <c r="C19" s="26" t="s">
        <v>21</v>
      </c>
      <c r="D19" s="26" t="s">
        <v>20</v>
      </c>
      <c r="E19" s="27">
        <f>(C7/D7)/(C8/D8)</f>
        <v>1.3333333333333335</v>
      </c>
      <c r="F19" s="28">
        <f>((C7/D7)/(C8/D8))*POWER(D13,-C13*SQRT((1/C7)+(1/D7)+(1/C8)+(1/D8)))</f>
        <v>0.2837202446711988</v>
      </c>
      <c r="G19" s="29">
        <f>((C7/D7)/(C8/D8))*POWER(D13,+C13*SQRT((1/C7)+(1/D7)+(1/C8)+(1/D8)))</f>
        <v>6.265953209782514</v>
      </c>
      <c r="H19" s="20"/>
      <c r="I19" s="12"/>
    </row>
    <row r="20" spans="1:8" ht="15.75">
      <c r="A20" s="4"/>
      <c r="B20" s="25" t="s">
        <v>29</v>
      </c>
      <c r="C20" s="26" t="s">
        <v>22</v>
      </c>
      <c r="D20" s="26" t="s">
        <v>26</v>
      </c>
      <c r="E20" s="27">
        <f>(E16-E15)</f>
        <v>-0.03623188405797101</v>
      </c>
      <c r="F20" s="28">
        <f>((C7/E7)-(C8/E8))-C13*SQRT(((C7*(E7-C7))/(E7*E7*E7))+((C8*(E8-C8))/(E8*E8:E8*E8)))</f>
        <v>-0.1554176473111811</v>
      </c>
      <c r="G20" s="29">
        <f>((C7/E7)-(C8/E8))+C13*SQRT(((C7*(E7-C7))/(E7*E7*E7))+((C8*(E8-C8))/(E8*E8*E8)))</f>
        <v>0.22788141542712312</v>
      </c>
      <c r="H20" s="7"/>
    </row>
    <row r="21" spans="1:8" ht="12.75">
      <c r="A21" s="4"/>
      <c r="B21" s="6"/>
      <c r="C21" s="6"/>
      <c r="D21" s="6"/>
      <c r="E21" s="39"/>
      <c r="F21" s="6"/>
      <c r="G21" s="6"/>
      <c r="H21" s="7"/>
    </row>
    <row r="22" spans="1:8" ht="20.25" customHeight="1">
      <c r="A22" s="4"/>
      <c r="B22" s="6" t="s">
        <v>39</v>
      </c>
      <c r="C22" s="41" t="s">
        <v>35</v>
      </c>
      <c r="D22" s="41" t="s">
        <v>40</v>
      </c>
      <c r="E22" s="49">
        <f>IF(E20&gt;0,(1/E20),0)</f>
        <v>0</v>
      </c>
      <c r="F22" s="41" t="s">
        <v>37</v>
      </c>
      <c r="G22" s="49">
        <f>IF(E20&lt;0,-(1/E20),0)</f>
        <v>27.600000000000005</v>
      </c>
      <c r="H22" s="7"/>
    </row>
    <row r="23" spans="1:8" ht="20.25" customHeight="1">
      <c r="A23" s="4"/>
      <c r="B23" s="40" t="s">
        <v>43</v>
      </c>
      <c r="C23" s="48"/>
      <c r="D23" s="48" t="s">
        <v>41</v>
      </c>
      <c r="E23" s="42">
        <f>IF(E22&gt;0,IF(E20&gt;0,(1/G20),0),0)</f>
        <v>0</v>
      </c>
      <c r="F23" s="48" t="s">
        <v>41</v>
      </c>
      <c r="G23" s="37">
        <f>-IF(G22&gt;0,(1/F20),0)</f>
        <v>6.434275755041993</v>
      </c>
      <c r="H23" s="7"/>
    </row>
    <row r="24" spans="1:8" ht="20.25" customHeight="1">
      <c r="A24" s="4"/>
      <c r="B24" s="40" t="s">
        <v>36</v>
      </c>
      <c r="C24" s="48"/>
      <c r="D24" s="48" t="s">
        <v>42</v>
      </c>
      <c r="E24" s="43">
        <f>IF(E22&gt;0,IF(1/F20&gt;=0,(1/F20),"Infinito"),0)</f>
        <v>0</v>
      </c>
      <c r="F24" s="48" t="s">
        <v>42</v>
      </c>
      <c r="G24" s="38" t="str">
        <f>IF(G22&gt;0,IF(1/G20&lt;=0,1/G20,"Infinito"),0)</f>
        <v>Infinito</v>
      </c>
      <c r="H24" s="7"/>
    </row>
    <row r="25" spans="1:8" ht="13.5" thickBot="1">
      <c r="A25" s="9"/>
      <c r="B25" s="10"/>
      <c r="C25" s="10"/>
      <c r="D25" s="10"/>
      <c r="E25" s="10"/>
      <c r="F25" s="10"/>
      <c r="G25" s="10"/>
      <c r="H25" s="11"/>
    </row>
  </sheetData>
  <sheetProtection password="CC06" sheet="1" objects="1" scenarios="1"/>
  <mergeCells count="3">
    <mergeCell ref="F14:G14"/>
    <mergeCell ref="B6:B7"/>
    <mergeCell ref="B8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chiari</dc:creator>
  <cp:keywords/>
  <dc:description/>
  <cp:lastModifiedBy>paolo.chiari</cp:lastModifiedBy>
  <dcterms:created xsi:type="dcterms:W3CDTF">2003-12-23T09:55:47Z</dcterms:created>
  <dcterms:modified xsi:type="dcterms:W3CDTF">2018-07-20T06:38:59Z</dcterms:modified>
  <cp:category/>
  <cp:version/>
  <cp:contentType/>
  <cp:contentStatus/>
</cp:coreProperties>
</file>